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ede\fedexcel\"/>
    </mc:Choice>
  </mc:AlternateContent>
  <xr:revisionPtr revIDLastSave="0" documentId="8_{A4985AC7-987B-2B4B-8C12-A32F3F6AAFFF}" xr6:coauthVersionLast="46" xr6:coauthVersionMax="46" xr10:uidLastSave="{00000000-0000-0000-0000-000000000000}"/>
  <bookViews>
    <workbookView xWindow="348" yWindow="348" windowWidth="22152" windowHeight="11664" xr2:uid="{E43FD659-5223-40C3-B1EB-DA816B958262}"/>
  </bookViews>
  <sheets>
    <sheet name="Sheet1" sheetId="1" r:id="rId1"/>
  </sheets>
  <externalReferences>
    <externalReference r:id="rId2"/>
  </externalReferences>
  <definedNames>
    <definedName name="_xlnm.Print_Area" localSheetId="0">Sheet1!$A$1:$J$41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" l="1"/>
  <c r="E24" i="1"/>
  <c r="E23" i="1"/>
  <c r="H22" i="1"/>
  <c r="E22" i="1"/>
  <c r="H21" i="1"/>
  <c r="E21" i="1"/>
  <c r="H20" i="1"/>
  <c r="E20" i="1"/>
  <c r="H19" i="1"/>
  <c r="E19" i="1"/>
  <c r="E18" i="1"/>
  <c r="H17" i="1"/>
  <c r="E17" i="1"/>
  <c r="H16" i="1"/>
  <c r="E16" i="1"/>
  <c r="E15" i="1"/>
  <c r="H14" i="1"/>
  <c r="E14" i="1"/>
  <c r="H13" i="1"/>
  <c r="H25" i="1"/>
  <c r="E13" i="1"/>
  <c r="E10" i="1"/>
  <c r="H9" i="1"/>
  <c r="H8" i="1"/>
  <c r="E8" i="1"/>
  <c r="H7" i="1"/>
  <c r="E7" i="1"/>
  <c r="E11" i="1"/>
  <c r="H11" i="1"/>
  <c r="H27" i="1"/>
  <c r="E25" i="1"/>
  <c r="E30" i="1"/>
  <c r="H30" i="1"/>
  <c r="E27" i="1"/>
</calcChain>
</file>

<file path=xl/sharedStrings.xml><?xml version="1.0" encoding="utf-8"?>
<sst xmlns="http://schemas.openxmlformats.org/spreadsheetml/2006/main" count="27" uniqueCount="27">
  <si>
    <t>Opening Book &amp; Bank Balance as of January 1:</t>
  </si>
  <si>
    <t>Annual Activity</t>
  </si>
  <si>
    <t xml:space="preserve">Dues Collections </t>
  </si>
  <si>
    <t>Arrears</t>
  </si>
  <si>
    <t>Subsequent</t>
  </si>
  <si>
    <t>Misc</t>
  </si>
  <si>
    <t>Income Subtotal</t>
  </si>
  <si>
    <t>Expenses</t>
  </si>
  <si>
    <t>Lawn Maint</t>
  </si>
  <si>
    <t>Lawn Treatments</t>
  </si>
  <si>
    <t>Spring/Fall Cleanup</t>
  </si>
  <si>
    <t>Tree Care</t>
  </si>
  <si>
    <t>Plants &amp; Flowers</t>
  </si>
  <si>
    <t>Sprinkler Repairs</t>
  </si>
  <si>
    <t>Lighting Repairs</t>
  </si>
  <si>
    <t>Supplies</t>
  </si>
  <si>
    <t>Banks Fees</t>
  </si>
  <si>
    <t>Seating</t>
  </si>
  <si>
    <t>License &amp; Fees</t>
  </si>
  <si>
    <t>Expense Subtotal</t>
  </si>
  <si>
    <t>YTD Totals</t>
  </si>
  <si>
    <t>Book &amp; Bank Balance as of Year Ended Dec. 31</t>
  </si>
  <si>
    <t>For calander year 2020, 62 residents remitted the annual their dues (9 non paying).</t>
  </si>
  <si>
    <t>Detailed listing available upon request.</t>
  </si>
  <si>
    <t>Notes:</t>
  </si>
  <si>
    <t>Holiday Lights</t>
  </si>
  <si>
    <t>Current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</si>
</sst>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43" fontId="2" fillId="0" borderId="0" xfId="1" applyFont="1"/>
    <xf numFmtId="0" fontId="3" fillId="0" borderId="0" xfId="0" applyFont="1" applyAlignment="1">
      <alignment horizontal="center"/>
    </xf>
    <xf numFmtId="43" fontId="2" fillId="0" borderId="0" xfId="0" applyNumberFormat="1" applyFont="1" applyAlignment="1">
      <alignment horizontal="center"/>
    </xf>
    <xf numFmtId="43" fontId="2" fillId="0" borderId="0" xfId="0" applyNumberFormat="1" applyFont="1"/>
    <xf numFmtId="43" fontId="2" fillId="0" borderId="1" xfId="0" applyNumberFormat="1" applyFont="1" applyBorder="1"/>
    <xf numFmtId="43" fontId="2" fillId="0" borderId="2" xfId="0" applyNumberFormat="1" applyFont="1" applyBorder="1"/>
    <xf numFmtId="43" fontId="3" fillId="0" borderId="3" xfId="0" applyNumberFormat="1" applyFont="1" applyBorder="1"/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HHOA%20Ban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 Expense Budget"/>
      <sheetName val="2021 Recap"/>
      <sheetName val="2021 ck bk"/>
      <sheetName val="2021 Dues Summary"/>
      <sheetName val="2020 Expense Budget"/>
      <sheetName val="2020 Recap"/>
      <sheetName val="2020 ck bk"/>
      <sheetName val="2020 Dues Summary"/>
      <sheetName val="Unpaids"/>
      <sheetName val="2019 Recap"/>
    </sheetNames>
    <sheetDataSet>
      <sheetData sheetId="0"/>
      <sheetData sheetId="1"/>
      <sheetData sheetId="2"/>
      <sheetData sheetId="3"/>
      <sheetData sheetId="4"/>
      <sheetData sheetId="5"/>
      <sheetData sheetId="6">
        <row r="148">
          <cell r="J148">
            <v>6000</v>
          </cell>
          <cell r="K148">
            <v>7970</v>
          </cell>
          <cell r="L148">
            <v>0</v>
          </cell>
          <cell r="M148">
            <v>-691.64</v>
          </cell>
          <cell r="N148">
            <v>-1350</v>
          </cell>
          <cell r="O148">
            <v>-567</v>
          </cell>
          <cell r="P148">
            <v>-245</v>
          </cell>
          <cell r="Q148">
            <v>-442.32000000000005</v>
          </cell>
          <cell r="R148">
            <v>-1999.42</v>
          </cell>
          <cell r="S148">
            <v>-134.82</v>
          </cell>
          <cell r="T148">
            <v>0</v>
          </cell>
          <cell r="U148">
            <v>-175</v>
          </cell>
          <cell r="V148">
            <v>-75.510000000000005</v>
          </cell>
          <cell r="W148">
            <v>0</v>
          </cell>
          <cell r="X148">
            <v>-10</v>
          </cell>
        </row>
      </sheetData>
      <sheetData sheetId="7"/>
      <sheetData sheetId="8"/>
      <sheetData sheetId="9">
        <row r="7">
          <cell r="F7">
            <v>250</v>
          </cell>
        </row>
        <row r="8">
          <cell r="F8">
            <v>3500</v>
          </cell>
        </row>
        <row r="9">
          <cell r="F9">
            <v>500</v>
          </cell>
        </row>
        <row r="12">
          <cell r="G12">
            <v>-1250</v>
          </cell>
        </row>
        <row r="13">
          <cell r="G13">
            <v>-567</v>
          </cell>
        </row>
        <row r="14">
          <cell r="G14">
            <v>-477.91</v>
          </cell>
        </row>
        <row r="15">
          <cell r="G15">
            <v>-227.85</v>
          </cell>
        </row>
        <row r="16">
          <cell r="G16">
            <v>-367.36</v>
          </cell>
        </row>
        <row r="17">
          <cell r="G17">
            <v>-64.349999999999994</v>
          </cell>
        </row>
        <row r="18">
          <cell r="G18">
            <v>-10</v>
          </cell>
        </row>
        <row r="19">
          <cell r="G19">
            <v>3</v>
          </cell>
        </row>
        <row r="20">
          <cell r="G20"/>
        </row>
        <row r="22">
          <cell r="G22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DF980-227B-495F-AF10-BD25EA9011DE}">
  <sheetPr>
    <pageSetUpPr fitToPage="1"/>
  </sheetPr>
  <dimension ref="A2:H37"/>
  <sheetViews>
    <sheetView tabSelected="1" workbookViewId="0">
      <selection activeCell="D8" sqref="D8"/>
    </sheetView>
  </sheetViews>
  <sheetFormatPr defaultColWidth="8.875" defaultRowHeight="15" x14ac:dyDescent="0.2"/>
  <cols>
    <col min="1" max="1" width="8.875" style="1"/>
    <col min="2" max="2" width="19.50390625" style="2" customWidth="1"/>
    <col min="3" max="3" width="2.015625" style="1" customWidth="1"/>
    <col min="4" max="4" width="19.234375" style="2" customWidth="1"/>
    <col min="5" max="5" width="13.1796875" style="1" customWidth="1"/>
    <col min="6" max="6" width="5.109375" style="1" customWidth="1"/>
    <col min="7" max="7" width="4.9765625" style="1" customWidth="1"/>
    <col min="8" max="8" width="10.76171875" style="1" bestFit="1" customWidth="1"/>
    <col min="9" max="16384" width="8.875" style="1"/>
  </cols>
  <sheetData>
    <row r="2" spans="1:8" x14ac:dyDescent="0.2">
      <c r="E2" s="3">
        <v>2020</v>
      </c>
      <c r="F2" s="4"/>
      <c r="G2" s="4"/>
      <c r="H2" s="3">
        <v>2019</v>
      </c>
    </row>
    <row r="3" spans="1:8" x14ac:dyDescent="0.2">
      <c r="A3" s="12" t="s">
        <v>0</v>
      </c>
      <c r="B3" s="12"/>
      <c r="C3" s="12"/>
      <c r="D3" s="12"/>
      <c r="E3" s="5">
        <v>5488.39</v>
      </c>
      <c r="H3" s="5">
        <v>4199.8599999999997</v>
      </c>
    </row>
    <row r="5" spans="1:8" x14ac:dyDescent="0.2">
      <c r="B5" s="4"/>
      <c r="C5" s="4"/>
      <c r="D5" s="4"/>
      <c r="E5" s="12" t="s">
        <v>1</v>
      </c>
      <c r="F5" s="12"/>
      <c r="G5" s="12"/>
      <c r="H5" s="12"/>
    </row>
    <row r="6" spans="1:8" x14ac:dyDescent="0.2">
      <c r="A6" s="6"/>
      <c r="B6" s="6"/>
      <c r="C6" s="6"/>
      <c r="D6" s="6"/>
      <c r="E6" s="6"/>
      <c r="F6" s="6"/>
      <c r="G6" s="6"/>
      <c r="H6" s="6"/>
    </row>
    <row r="7" spans="1:8" x14ac:dyDescent="0.2">
      <c r="B7" s="2" t="s">
        <v>2</v>
      </c>
      <c r="D7" s="2" t="s">
        <v>26</v>
      </c>
      <c r="E7" s="7">
        <f>+'[1]2020 ck bk'!J148</f>
        <v>6000</v>
      </c>
      <c r="H7" s="8">
        <f>+'[1]2019 Recap'!F8</f>
        <v>3500</v>
      </c>
    </row>
    <row r="8" spans="1:8" x14ac:dyDescent="0.2">
      <c r="D8" s="2" t="s">
        <v>3</v>
      </c>
      <c r="E8" s="8">
        <f>+'[1]2020 ck bk'!K148</f>
        <v>7970</v>
      </c>
      <c r="H8" s="8">
        <f>+'[1]2019 Recap'!F9</f>
        <v>500</v>
      </c>
    </row>
    <row r="9" spans="1:8" x14ac:dyDescent="0.2">
      <c r="D9" s="2" t="s">
        <v>4</v>
      </c>
      <c r="E9" s="8"/>
      <c r="H9" s="8">
        <f>+'[1]2019 Recap'!F7</f>
        <v>250</v>
      </c>
    </row>
    <row r="10" spans="1:8" x14ac:dyDescent="0.2">
      <c r="D10" s="2" t="s">
        <v>5</v>
      </c>
      <c r="E10" s="9">
        <f>+'[1]2020 ck bk'!L148</f>
        <v>0</v>
      </c>
    </row>
    <row r="11" spans="1:8" x14ac:dyDescent="0.2">
      <c r="D11" s="6" t="s">
        <v>6</v>
      </c>
      <c r="E11" s="10">
        <f>SUM(E7:E10)</f>
        <v>13970</v>
      </c>
      <c r="H11" s="10">
        <f>SUM(H7:H10)</f>
        <v>4250</v>
      </c>
    </row>
    <row r="13" spans="1:8" x14ac:dyDescent="0.2">
      <c r="B13" s="2" t="s">
        <v>7</v>
      </c>
      <c r="D13" s="2" t="s">
        <v>8</v>
      </c>
      <c r="E13" s="5">
        <f>-+'[1]2020 ck bk'!N148</f>
        <v>1350</v>
      </c>
      <c r="H13" s="8">
        <f>+-'[1]2019 Recap'!G12</f>
        <v>1250</v>
      </c>
    </row>
    <row r="14" spans="1:8" x14ac:dyDescent="0.2">
      <c r="D14" s="2" t="s">
        <v>9</v>
      </c>
      <c r="E14" s="8">
        <f>+-'[1]2020 ck bk'!O148</f>
        <v>567</v>
      </c>
      <c r="H14" s="8">
        <f>+-'[1]2019 Recap'!G13</f>
        <v>567</v>
      </c>
    </row>
    <row r="15" spans="1:8" x14ac:dyDescent="0.2">
      <c r="D15" s="2" t="s">
        <v>10</v>
      </c>
      <c r="E15" s="8">
        <f>+-'[1]2020 ck bk'!R148</f>
        <v>1999.42</v>
      </c>
      <c r="H15" s="8"/>
    </row>
    <row r="16" spans="1:8" x14ac:dyDescent="0.2">
      <c r="D16" s="2" t="s">
        <v>11</v>
      </c>
      <c r="E16" s="8">
        <f>+-'[1]2020 ck bk'!P148</f>
        <v>245</v>
      </c>
      <c r="H16" s="8">
        <f>+-'[1]2019 Recap'!G15</f>
        <v>227.85</v>
      </c>
    </row>
    <row r="17" spans="1:8" x14ac:dyDescent="0.2">
      <c r="D17" s="2" t="s">
        <v>12</v>
      </c>
      <c r="E17" s="8">
        <f>-+'[1]2020 ck bk'!Q148</f>
        <v>442.32000000000005</v>
      </c>
      <c r="H17" s="8">
        <f>+-'[1]2019 Recap'!G14</f>
        <v>477.91</v>
      </c>
    </row>
    <row r="18" spans="1:8" x14ac:dyDescent="0.2">
      <c r="D18" s="2" t="s">
        <v>13</v>
      </c>
      <c r="E18" s="8">
        <f>+-'[1]2020 ck bk'!S148</f>
        <v>134.82</v>
      </c>
      <c r="H18" s="8"/>
    </row>
    <row r="19" spans="1:8" x14ac:dyDescent="0.2">
      <c r="D19" s="2" t="s">
        <v>14</v>
      </c>
      <c r="E19" s="8">
        <f>+-'[1]2020 ck bk'!T148</f>
        <v>0</v>
      </c>
      <c r="H19" s="8">
        <f>+-'[1]2019 Recap'!G17</f>
        <v>64.349999999999994</v>
      </c>
    </row>
    <row r="20" spans="1:8" x14ac:dyDescent="0.2">
      <c r="D20" s="2" t="s">
        <v>25</v>
      </c>
      <c r="E20" s="8">
        <f>+-'[1]2020 ck bk'!U148</f>
        <v>175</v>
      </c>
      <c r="H20" s="8">
        <f>+-'[1]2019 Recap'!G16</f>
        <v>367.36</v>
      </c>
    </row>
    <row r="21" spans="1:8" x14ac:dyDescent="0.2">
      <c r="D21" s="2" t="s">
        <v>15</v>
      </c>
      <c r="E21" s="8">
        <f>+-'[1]2020 ck bk'!V148</f>
        <v>75.510000000000005</v>
      </c>
      <c r="H21" s="8">
        <f>+'[1]2019 Recap'!G20</f>
        <v>0</v>
      </c>
    </row>
    <row r="22" spans="1:8" x14ac:dyDescent="0.2">
      <c r="D22" s="2" t="s">
        <v>16</v>
      </c>
      <c r="E22" s="8">
        <f>+-'[1]2020 ck bk'!W148</f>
        <v>0</v>
      </c>
      <c r="H22" s="8">
        <f>+'[1]2019 Recap'!G22</f>
        <v>0</v>
      </c>
    </row>
    <row r="23" spans="1:8" x14ac:dyDescent="0.2">
      <c r="D23" s="2" t="s">
        <v>17</v>
      </c>
      <c r="E23" s="8">
        <f>+-'[1]2020 ck bk'!M148</f>
        <v>691.64</v>
      </c>
      <c r="H23" s="8"/>
    </row>
    <row r="24" spans="1:8" x14ac:dyDescent="0.2">
      <c r="D24" s="2" t="s">
        <v>18</v>
      </c>
      <c r="E24" s="8">
        <f>+-'[1]2020 ck bk'!X148</f>
        <v>10</v>
      </c>
      <c r="H24" s="8">
        <f>+-'[1]2019 Recap'!G18+-'[1]2019 Recap'!G19</f>
        <v>7</v>
      </c>
    </row>
    <row r="25" spans="1:8" x14ac:dyDescent="0.2">
      <c r="D25" s="6" t="s">
        <v>19</v>
      </c>
      <c r="E25" s="10">
        <f>SUM(E13:E24)</f>
        <v>5690.71</v>
      </c>
      <c r="H25" s="10">
        <f>SUM(H13:H24)</f>
        <v>2961.47</v>
      </c>
    </row>
    <row r="27" spans="1:8" x14ac:dyDescent="0.2">
      <c r="D27" s="6" t="s">
        <v>20</v>
      </c>
      <c r="E27" s="8">
        <f>+E11-E25</f>
        <v>8279.2900000000009</v>
      </c>
      <c r="G27" s="8"/>
      <c r="H27" s="8">
        <f t="shared" ref="H27" si="0">+H11-H25</f>
        <v>1288.5300000000002</v>
      </c>
    </row>
    <row r="30" spans="1:8" ht="15.75" thickBot="1" x14ac:dyDescent="0.25">
      <c r="A30" s="4" t="s">
        <v>21</v>
      </c>
      <c r="B30" s="4"/>
      <c r="E30" s="11">
        <f>+E3+E11-+E25</f>
        <v>13767.68</v>
      </c>
      <c r="G30" s="11"/>
      <c r="H30" s="11">
        <f t="shared" ref="H30" si="1">+H3+H11-+H25</f>
        <v>5488.3900000000012</v>
      </c>
    </row>
    <row r="31" spans="1:8" ht="15.75" thickTop="1" x14ac:dyDescent="0.2"/>
    <row r="36" spans="1:2" x14ac:dyDescent="0.2">
      <c r="A36" s="1" t="s">
        <v>24</v>
      </c>
      <c r="B36" s="1" t="s">
        <v>22</v>
      </c>
    </row>
    <row r="37" spans="1:2" x14ac:dyDescent="0.2">
      <c r="B37" s="1" t="s">
        <v>23</v>
      </c>
    </row>
  </sheetData>
  <mergeCells count="2">
    <mergeCell ref="A3:D3"/>
    <mergeCell ref="E5:H5"/>
  </mergeCells>
  <pageMargins left="0.7" right="0.7" top="1" bottom="0.75" header="0.3" footer="0.3"/>
  <pageSetup scale="89" orientation="portrait" r:id="rId1"/>
  <headerFooter>
    <oddHeader xml:space="preserve">&amp;C&amp;"-,Bold"&amp;28&amp;XProspector Hiill Home Owner's Association&amp;26
&amp;20Financial Analysis&amp;"-,Regular"&amp;11&amp;X
</oddHeader>
    <oddFooter>&amp;R&amp;Y&amp;Z&amp;F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Gerry Fede</dc:creator>
  <cp:lastModifiedBy>Gerry Fede</cp:lastModifiedBy>
  <cp:lastPrinted>2021-01-23T20:00:24Z</cp:lastPrinted>
  <dcterms:created xsi:type="dcterms:W3CDTF">2021-01-23T16:28:02Z</dcterms:created>
  <dcterms:modified xsi:type="dcterms:W3CDTF">2021-01-23T20:00:39Z</dcterms:modified>
</cp:coreProperties>
</file>